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Расходы!$A$6:$H$6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D19" i="1" l="1"/>
  <c r="E19" i="1"/>
  <c r="F19" i="1"/>
  <c r="G19" i="1"/>
  <c r="C19" i="1"/>
  <c r="H9" i="1"/>
  <c r="H10" i="1"/>
  <c r="H11" i="1"/>
  <c r="H12" i="1"/>
  <c r="H13" i="1"/>
  <c r="H14" i="1"/>
  <c r="H15" i="1"/>
  <c r="H17" i="1"/>
  <c r="H18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38" i="1"/>
  <c r="H40" i="1"/>
  <c r="H41" i="1"/>
  <c r="H42" i="1"/>
  <c r="H43" i="1"/>
  <c r="H45" i="1"/>
  <c r="H46" i="1"/>
  <c r="H47" i="1"/>
  <c r="H48" i="1"/>
  <c r="H49" i="1"/>
  <c r="H50" i="1"/>
  <c r="H51" i="1"/>
  <c r="H53" i="1"/>
  <c r="H54" i="1"/>
  <c r="H56" i="1"/>
  <c r="H57" i="1"/>
  <c r="H58" i="1"/>
  <c r="H59" i="1"/>
  <c r="H60" i="1"/>
  <c r="H61" i="1"/>
  <c r="H63" i="1"/>
  <c r="H64" i="1"/>
  <c r="H65" i="1"/>
  <c r="H66" i="1"/>
  <c r="H67" i="1"/>
  <c r="H69" i="1"/>
  <c r="H70" i="1"/>
  <c r="H71" i="1"/>
  <c r="H72" i="1"/>
  <c r="H74" i="1"/>
  <c r="H75" i="1"/>
  <c r="H76" i="1"/>
  <c r="H78" i="1"/>
  <c r="H80" i="1"/>
  <c r="H81" i="1"/>
  <c r="H82" i="1"/>
  <c r="H8" i="1"/>
  <c r="H19" i="1" l="1"/>
  <c r="C23" i="1"/>
  <c r="D39" i="1" l="1"/>
  <c r="E39" i="1"/>
  <c r="F39" i="1"/>
  <c r="G39" i="1"/>
  <c r="E23" i="1"/>
  <c r="F23" i="1"/>
  <c r="G23" i="1"/>
  <c r="C39" i="1" l="1"/>
  <c r="H39" i="1" s="1"/>
  <c r="D79" i="1"/>
  <c r="E79" i="1"/>
  <c r="F79" i="1"/>
  <c r="G79" i="1"/>
  <c r="D77" i="1"/>
  <c r="E77" i="1"/>
  <c r="F77" i="1"/>
  <c r="G77" i="1"/>
  <c r="D73" i="1"/>
  <c r="E73" i="1"/>
  <c r="F73" i="1"/>
  <c r="G73" i="1"/>
  <c r="D68" i="1"/>
  <c r="E68" i="1"/>
  <c r="F68" i="1"/>
  <c r="G68" i="1"/>
  <c r="D62" i="1"/>
  <c r="E62" i="1"/>
  <c r="F62" i="1"/>
  <c r="G62" i="1"/>
  <c r="D55" i="1"/>
  <c r="E55" i="1"/>
  <c r="F55" i="1"/>
  <c r="G55" i="1"/>
  <c r="D52" i="1"/>
  <c r="E52" i="1"/>
  <c r="F52" i="1"/>
  <c r="G52" i="1"/>
  <c r="D44" i="1"/>
  <c r="E44" i="1"/>
  <c r="F44" i="1"/>
  <c r="G44" i="1"/>
  <c r="D34" i="1"/>
  <c r="E34" i="1"/>
  <c r="F34" i="1"/>
  <c r="G34" i="1"/>
  <c r="D23" i="1"/>
  <c r="H23" i="1" s="1"/>
  <c r="D16" i="1"/>
  <c r="E16" i="1"/>
  <c r="F16" i="1"/>
  <c r="G16" i="1"/>
  <c r="D7" i="1"/>
  <c r="E7" i="1"/>
  <c r="F7" i="1"/>
  <c r="G7" i="1"/>
  <c r="F83" i="1" l="1"/>
  <c r="G83" i="1"/>
  <c r="E83" i="1"/>
  <c r="D83" i="1"/>
  <c r="C79" i="1"/>
  <c r="H79" i="1" s="1"/>
  <c r="C77" i="1"/>
  <c r="H77" i="1" s="1"/>
  <c r="C73" i="1"/>
  <c r="H73" i="1" s="1"/>
  <c r="C68" i="1"/>
  <c r="H68" i="1" s="1"/>
  <c r="C62" i="1"/>
  <c r="H62" i="1" s="1"/>
  <c r="C55" i="1"/>
  <c r="H55" i="1" s="1"/>
  <c r="C52" i="1"/>
  <c r="H52" i="1" s="1"/>
  <c r="C44" i="1"/>
  <c r="H44" i="1" s="1"/>
  <c r="C34" i="1"/>
  <c r="H34" i="1" s="1"/>
  <c r="C16" i="1"/>
  <c r="H16" i="1" s="1"/>
  <c r="C7" i="1"/>
  <c r="H7" i="1" s="1"/>
  <c r="C83" i="1" l="1"/>
  <c r="H83" i="1" s="1"/>
</calcChain>
</file>

<file path=xl/sharedStrings.xml><?xml version="1.0" encoding="utf-8"?>
<sst xmlns="http://schemas.openxmlformats.org/spreadsheetml/2006/main" count="163" uniqueCount="163">
  <si>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</si>
  <si>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</si>
  <si>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</si>
  <si>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</si>
  <si>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</si>
  <si>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</si>
  <si>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</si>
  <si>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ОБСЛУЖИВАНИЕ ГОСУДАРСТВЕННОГО И МУНИЦИПАЛЬНОГО ДОЛГА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</si>
  <si>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</si>
  <si>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</si>
  <si>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</si>
  <si>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</si>
  <si>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</si>
  <si>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</si>
  <si>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</si>
  <si>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</si>
  <si>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</si>
  <si>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</si>
  <si>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</si>
  <si>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</si>
  <si>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</si>
  <si>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</si>
  <si>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</si>
  <si>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</si>
  <si>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</si>
  <si>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</si>
  <si>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</si>
  <si>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</si>
  <si>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</si>
  <si>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</si>
  <si>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</si>
  <si>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</si>
  <si>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Обслуживание государственного внутреннего и муниципального долга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</si>
  <si>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</si>
  <si>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</si>
  <si>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</si>
  <si>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</si>
  <si>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</si>
  <si>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</si>
  <si>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</si>
  <si>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</si>
  <si>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</si>
  <si>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</si>
  <si>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</si>
  <si>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</si>
  <si>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</si>
  <si>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</si>
  <si>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</si>
  <si>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</si>
  <si>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</si>
  <si>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</si>
  <si>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</si>
  <si>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</si>
  <si>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</si>
  <si>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</si>
  <si>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</si>
  <si>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</si>
  <si>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</si>
  <si>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</si>
  <si>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</si>
  <si>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</si>
  <si>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</si>
  <si>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</si>
  <si>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</si>
  <si>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</si>
  <si>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</si>
  <si>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</si>
  <si>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</si>
  <si>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</si>
  <si>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</si>
  <si>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</si>
  <si>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</si>
  <si>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</si>
  <si>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</si>
  <si>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</si>
  <si>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</si>
  <si>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</si>
  <si>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</si>
  <si>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</si>
  <si>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</si>
  <si>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</si>
  <si>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</si>
  <si>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</si>
  <si>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</si>
  <si>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</si>
  <si>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</si>
  <si>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</si>
  <si>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</si>
  <si>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</si>
  <si>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</si>
  <si>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</si>
  <si>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</si>
  <si>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</si>
  <si>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</si>
  <si>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</si>
  <si>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</si>
  <si>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</si>
  <si>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</si>
  <si>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</si>
  <si>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</si>
  <si>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</si>
  <si>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</si>
  <si>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</si>
  <si>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</si>
  <si>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</si>
  <si>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</si>
  <si>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</si>
  <si>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</si>
  <si>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</si>
  <si>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</si>
  <si>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</si>
  <si>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</si>
  <si>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</si>
  <si>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</si>
  <si>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</si>
  <si>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</si>
  <si>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</si>
  <si>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</si>
  <si>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</si>
  <si>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</si>
  <si>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</si>
  <si>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</si>
  <si>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</si>
  <si>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</si>
  <si>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</si>
  <si>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</si>
  <si>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</si>
  <si>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</si>
  <si>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</si>
  <si>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</si>
  <si>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</si>
  <si>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</si>
  <si>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</si>
  <si>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</si>
  <si>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</si>
  <si>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</si>
  <si>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</si>
  <si>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</si>
  <si>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</si>
  <si>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</si>
  <si>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</si>
  <si>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</si>
  <si>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</si>
  <si>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</si>
  <si>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</si>
  <si>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</si>
  <si>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</si>
  <si>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</si>
  <si>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</si>
  <si>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</si>
  <si>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</si>
  <si>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</si>
  <si>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Молодежная политика</t>
  </si>
  <si>
    <t>0601</t>
  </si>
  <si>
    <t>Экологический контроль</t>
  </si>
  <si>
    <t>Сведения о внесенных в течение 2021 года изменениях в закон Брянской области "Об областном бюджете на 2021 год и на плановый период 2022 и 2023 годы", в части расходов на 2021 год</t>
  </si>
  <si>
    <t>Сумма на 2021 год (закон от 10.12.2020 
№ 105-З, первоначальный)</t>
  </si>
  <si>
    <t>Закон 
от 26.02.2021 № 7-З</t>
  </si>
  <si>
    <t>Закон 
от 23.06.2021 № 48-З</t>
  </si>
  <si>
    <t>Закон 
от 01.11.2021 № 92-З</t>
  </si>
  <si>
    <t>Закон 
от 24.12.2021 № 107-З</t>
  </si>
  <si>
    <t>Защита населения и территории от чрезвычайных ситуаций природного и техногенного характера, пожарная безопасность</t>
  </si>
  <si>
    <t>Сумма на 2021 год
(с учетом изменений)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</si>
</sst>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0"/>
      <color rgb="FF000000"/>
      <name val="Arial Cyr"/>
    </font>
    <font>
      <sz val="10"/>
      <color rgb="FF000000"/>
      <name val="Times New Roman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" fontId="6" fillId="0" borderId="7">
      <alignment horizontal="right"/>
    </xf>
    <xf numFmtId="4" fontId="6" fillId="0" borderId="7">
      <alignment horizontal="right"/>
    </xf>
    <xf numFmtId="0" fontId="7" fillId="0" borderId="8">
      <alignment horizontal="left" vertical="top" wrapText="1"/>
    </xf>
    <xf numFmtId="0" fontId="8" fillId="0" borderId="0">
      <alignment vertical="top" wrapText="1"/>
    </xf>
    <xf numFmtId="0" fontId="9" fillId="0" borderId="0">
      <alignment vertical="top" wrapText="1"/>
    </xf>
  </cellStyleXfs>
  <cellXfs count="28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6">
    <cellStyle name="xl105" xfId="1"/>
    <cellStyle name="xl34" xfId="3"/>
    <cellStyle name="xl96" xfId="2"/>
    <cellStyle name="Обычный" xfId="0" builtinId="0"/>
    <cellStyle name="Обычный 2" xfId="4"/>
    <cellStyle name="Обычн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3"/>
  <sheetViews>
    <sheetView tabSelected="1" view="pageBreakPreview" zoomScaleNormal="100" zoomScaleSheetLayoutView="100" workbookViewId="0">
      <selection activeCell="H7" sqref="H7"/>
    </sheetView>
  </sheetViews>
  <sheetFormatPr defaultRowHeight="14.4" x14ac:dyDescent="0.3"/>
  <cols>
    <col min="1" max="1" width="45.77734375" customWidth="1"/>
    <col min="2" max="2" width="6.88671875" customWidth="1"/>
    <col min="3" max="3" width="19.88671875" style="12" customWidth="1"/>
    <col min="4" max="4" width="19.88671875" style="16" customWidth="1"/>
    <col min="5" max="5" width="20.77734375" style="16" customWidth="1"/>
    <col min="6" max="6" width="21" style="16" customWidth="1"/>
    <col min="7" max="7" width="22.21875" style="16" customWidth="1"/>
    <col min="8" max="8" width="19.21875" customWidth="1"/>
  </cols>
  <sheetData>
    <row r="1" spans="1:8" x14ac:dyDescent="0.3">
      <c r="A1" s="18"/>
      <c r="B1" s="18"/>
      <c r="C1" s="18"/>
      <c r="D1" s="18"/>
      <c r="E1" s="18"/>
      <c r="F1" s="18"/>
      <c r="G1" s="18"/>
      <c r="H1" s="18"/>
    </row>
    <row r="2" spans="1:8" s="3" customFormat="1" ht="40.5" customHeight="1" x14ac:dyDescent="0.3">
      <c r="A2" s="27" t="s">
        <v>155</v>
      </c>
      <c r="B2" s="27"/>
      <c r="C2" s="27"/>
      <c r="D2" s="27"/>
      <c r="E2" s="27"/>
      <c r="F2" s="27"/>
      <c r="G2" s="27"/>
      <c r="H2" s="27"/>
    </row>
    <row r="3" spans="1:8" s="3" customFormat="1" ht="15.6" x14ac:dyDescent="0.3">
      <c r="A3" s="4"/>
      <c r="B3" s="4"/>
      <c r="C3" s="4"/>
      <c r="D3" s="4"/>
      <c r="E3" s="4"/>
      <c r="F3" s="4"/>
      <c r="G3" s="4"/>
      <c r="H3" s="17" t="s">
        <v>147</v>
      </c>
    </row>
    <row r="4" spans="1:8" s="3" customFormat="1" ht="28.5" customHeight="1" x14ac:dyDescent="0.3">
      <c r="A4" s="24" t="s">
        <v>144</v>
      </c>
      <c r="B4" s="24" t="s">
        <v>145</v>
      </c>
      <c r="C4" s="19" t="s">
        <v>156</v>
      </c>
      <c r="D4" s="19" t="s">
        <v>157</v>
      </c>
      <c r="E4" s="19" t="s">
        <v>158</v>
      </c>
      <c r="F4" s="19" t="s">
        <v>159</v>
      </c>
      <c r="G4" s="19" t="s">
        <v>160</v>
      </c>
      <c r="H4" s="19" t="s">
        <v>162</v>
      </c>
    </row>
    <row r="5" spans="1:8" s="3" customFormat="1" ht="27.6" customHeight="1" x14ac:dyDescent="0.3">
      <c r="A5" s="25"/>
      <c r="B5" s="25"/>
      <c r="C5" s="20"/>
      <c r="D5" s="20"/>
      <c r="E5" s="20"/>
      <c r="F5" s="20"/>
      <c r="G5" s="20"/>
      <c r="H5" s="20"/>
    </row>
    <row r="6" spans="1:8" s="3" customFormat="1" ht="31.5" customHeight="1" x14ac:dyDescent="0.3">
      <c r="A6" s="26"/>
      <c r="B6" s="26"/>
      <c r="C6" s="21"/>
      <c r="D6" s="21"/>
      <c r="E6" s="21"/>
      <c r="F6" s="21"/>
      <c r="G6" s="21"/>
      <c r="H6" s="21"/>
    </row>
    <row r="7" spans="1:8" ht="15.6" x14ac:dyDescent="0.3">
      <c r="A7" s="8" t="s">
        <v>100</v>
      </c>
      <c r="B7" s="9" t="s">
        <v>6</v>
      </c>
      <c r="C7" s="5">
        <f>C8+C9+C10+C11+C12+C13+C14+C15</f>
        <v>3098657274.6599998</v>
      </c>
      <c r="D7" s="5">
        <f t="shared" ref="D7:G7" si="0">D8+D9+D10+D11+D12+D13+D14+D15</f>
        <v>225391237.75999999</v>
      </c>
      <c r="E7" s="5">
        <f t="shared" si="0"/>
        <v>-1190111955.97</v>
      </c>
      <c r="F7" s="5">
        <f t="shared" si="0"/>
        <v>-136780877.83000001</v>
      </c>
      <c r="G7" s="5">
        <f t="shared" si="0"/>
        <v>-22578483.419999998</v>
      </c>
      <c r="H7" s="5">
        <f>C7+D7+E7+F7+G7</f>
        <v>1974577195.2</v>
      </c>
    </row>
    <row r="8" spans="1:8" ht="46.8" x14ac:dyDescent="0.3">
      <c r="A8" s="7" t="s">
        <v>134</v>
      </c>
      <c r="B8" s="10" t="s">
        <v>41</v>
      </c>
      <c r="C8" s="11">
        <v>7054674</v>
      </c>
      <c r="D8" s="11"/>
      <c r="E8" s="11"/>
      <c r="F8" s="11"/>
      <c r="G8" s="11">
        <v>-400000</v>
      </c>
      <c r="H8" s="11">
        <f>C8+D8+E8+F8+G8</f>
        <v>6654674</v>
      </c>
    </row>
    <row r="9" spans="1:8" ht="62.4" x14ac:dyDescent="0.3">
      <c r="A9" s="7" t="s">
        <v>89</v>
      </c>
      <c r="B9" s="10" t="s">
        <v>54</v>
      </c>
      <c r="C9" s="11">
        <v>163016043</v>
      </c>
      <c r="D9" s="11"/>
      <c r="E9" s="11"/>
      <c r="F9" s="11">
        <v>3951017</v>
      </c>
      <c r="G9" s="11">
        <v>-8270400</v>
      </c>
      <c r="H9" s="11">
        <f t="shared" ref="H9:H71" si="1">C9+D9+E9+F9+G9</f>
        <v>158696660</v>
      </c>
    </row>
    <row r="10" spans="1:8" ht="78" x14ac:dyDescent="0.3">
      <c r="A10" s="7" t="s">
        <v>18</v>
      </c>
      <c r="B10" s="10" t="s">
        <v>71</v>
      </c>
      <c r="C10" s="11">
        <v>317703383</v>
      </c>
      <c r="D10" s="11"/>
      <c r="E10" s="11"/>
      <c r="F10" s="11">
        <v>947354</v>
      </c>
      <c r="G10" s="11">
        <v>23821753</v>
      </c>
      <c r="H10" s="11">
        <f t="shared" si="1"/>
        <v>342472490</v>
      </c>
    </row>
    <row r="11" spans="1:8" ht="21" customHeight="1" x14ac:dyDescent="0.3">
      <c r="A11" s="7" t="s">
        <v>30</v>
      </c>
      <c r="B11" s="10" t="s">
        <v>87</v>
      </c>
      <c r="C11" s="11">
        <v>270662122</v>
      </c>
      <c r="D11" s="11">
        <v>13410000</v>
      </c>
      <c r="E11" s="11">
        <v>21754000</v>
      </c>
      <c r="F11" s="11">
        <v>5296000</v>
      </c>
      <c r="G11" s="11">
        <v>5606790.0199999996</v>
      </c>
      <c r="H11" s="11">
        <f t="shared" si="1"/>
        <v>316728912.01999998</v>
      </c>
    </row>
    <row r="12" spans="1:8" ht="62.4" x14ac:dyDescent="0.3">
      <c r="A12" s="7" t="s">
        <v>80</v>
      </c>
      <c r="B12" s="10" t="s">
        <v>104</v>
      </c>
      <c r="C12" s="11">
        <v>149945405</v>
      </c>
      <c r="D12" s="11"/>
      <c r="E12" s="11"/>
      <c r="F12" s="11"/>
      <c r="G12" s="11">
        <v>6821109</v>
      </c>
      <c r="H12" s="11">
        <f t="shared" si="1"/>
        <v>156766514</v>
      </c>
    </row>
    <row r="13" spans="1:8" ht="31.2" x14ac:dyDescent="0.3">
      <c r="A13" s="7" t="s">
        <v>11</v>
      </c>
      <c r="B13" s="10" t="s">
        <v>117</v>
      </c>
      <c r="C13" s="11">
        <v>39523624</v>
      </c>
      <c r="D13" s="11">
        <v>9939800</v>
      </c>
      <c r="E13" s="11"/>
      <c r="F13" s="11">
        <v>2995900</v>
      </c>
      <c r="G13" s="11"/>
      <c r="H13" s="11">
        <f t="shared" si="1"/>
        <v>52459324</v>
      </c>
    </row>
    <row r="14" spans="1:8" ht="20.399999999999999" customHeight="1" x14ac:dyDescent="0.3">
      <c r="A14" s="7" t="s">
        <v>141</v>
      </c>
      <c r="B14" s="10" t="s">
        <v>122</v>
      </c>
      <c r="C14" s="11">
        <v>70000000</v>
      </c>
      <c r="D14" s="11"/>
      <c r="E14" s="11"/>
      <c r="F14" s="11"/>
      <c r="G14" s="11"/>
      <c r="H14" s="11">
        <f t="shared" si="1"/>
        <v>70000000</v>
      </c>
    </row>
    <row r="15" spans="1:8" ht="21" customHeight="1" x14ac:dyDescent="0.3">
      <c r="A15" s="7" t="s">
        <v>97</v>
      </c>
      <c r="B15" s="10" t="s">
        <v>9</v>
      </c>
      <c r="C15" s="11">
        <v>2080752023.6600001</v>
      </c>
      <c r="D15" s="11">
        <v>202041437.75999999</v>
      </c>
      <c r="E15" s="11">
        <v>-1211865955.97</v>
      </c>
      <c r="F15" s="11">
        <v>-149971148.83000001</v>
      </c>
      <c r="G15" s="11">
        <v>-50157735.439999998</v>
      </c>
      <c r="H15" s="11">
        <f t="shared" si="1"/>
        <v>870798621.18000007</v>
      </c>
    </row>
    <row r="16" spans="1:8" ht="21" customHeight="1" x14ac:dyDescent="0.3">
      <c r="A16" s="8" t="s">
        <v>130</v>
      </c>
      <c r="B16" s="9" t="s">
        <v>131</v>
      </c>
      <c r="C16" s="5">
        <f>C17+C18</f>
        <v>169415571</v>
      </c>
      <c r="D16" s="5">
        <f t="shared" ref="D16:G16" si="2">D17+D18</f>
        <v>0</v>
      </c>
      <c r="E16" s="5">
        <f t="shared" si="2"/>
        <v>0</v>
      </c>
      <c r="F16" s="5">
        <f t="shared" si="2"/>
        <v>-569070</v>
      </c>
      <c r="G16" s="5">
        <f t="shared" si="2"/>
        <v>-5821.33</v>
      </c>
      <c r="H16" s="5">
        <f t="shared" si="1"/>
        <v>168840679.66999999</v>
      </c>
    </row>
    <row r="17" spans="1:8" ht="21" customHeight="1" x14ac:dyDescent="0.3">
      <c r="A17" s="7" t="s">
        <v>128</v>
      </c>
      <c r="B17" s="10" t="s">
        <v>27</v>
      </c>
      <c r="C17" s="11">
        <v>30781600</v>
      </c>
      <c r="D17" s="11"/>
      <c r="E17" s="11"/>
      <c r="F17" s="11"/>
      <c r="G17" s="11"/>
      <c r="H17" s="11">
        <f t="shared" si="1"/>
        <v>30781600</v>
      </c>
    </row>
    <row r="18" spans="1:8" ht="21.6" customHeight="1" x14ac:dyDescent="0.3">
      <c r="A18" s="7" t="s">
        <v>25</v>
      </c>
      <c r="B18" s="10" t="s">
        <v>48</v>
      </c>
      <c r="C18" s="11">
        <v>138633971</v>
      </c>
      <c r="D18" s="11"/>
      <c r="E18" s="11"/>
      <c r="F18" s="11">
        <v>-569070</v>
      </c>
      <c r="G18" s="11">
        <v>-5821.33</v>
      </c>
      <c r="H18" s="11">
        <f t="shared" si="1"/>
        <v>138059079.66999999</v>
      </c>
    </row>
    <row r="19" spans="1:8" ht="46.8" x14ac:dyDescent="0.3">
      <c r="A19" s="8" t="s">
        <v>22</v>
      </c>
      <c r="B19" s="9" t="s">
        <v>103</v>
      </c>
      <c r="C19" s="5">
        <f>C20+C21+C22</f>
        <v>764092678</v>
      </c>
      <c r="D19" s="5">
        <f t="shared" ref="D19:H19" si="3">D20+D21+D22</f>
        <v>210142556.91</v>
      </c>
      <c r="E19" s="5">
        <f t="shared" si="3"/>
        <v>91201459</v>
      </c>
      <c r="F19" s="5">
        <f t="shared" si="3"/>
        <v>15295588.060000001</v>
      </c>
      <c r="G19" s="5">
        <f t="shared" si="3"/>
        <v>5821.33</v>
      </c>
      <c r="H19" s="5">
        <f t="shared" si="1"/>
        <v>1080738103.3</v>
      </c>
    </row>
    <row r="20" spans="1:8" ht="62.4" x14ac:dyDescent="0.3">
      <c r="A20" s="7" t="s">
        <v>161</v>
      </c>
      <c r="B20" s="10" t="s">
        <v>51</v>
      </c>
      <c r="C20" s="11">
        <v>449859929</v>
      </c>
      <c r="D20" s="11">
        <v>566131.78</v>
      </c>
      <c r="E20" s="11">
        <v>91471459</v>
      </c>
      <c r="F20" s="11">
        <v>275000</v>
      </c>
      <c r="G20" s="11"/>
      <c r="H20" s="11">
        <f t="shared" si="1"/>
        <v>542172519.77999997</v>
      </c>
    </row>
    <row r="21" spans="1:8" ht="21" customHeight="1" x14ac:dyDescent="0.3">
      <c r="A21" s="7" t="s">
        <v>84</v>
      </c>
      <c r="B21" s="10" t="s">
        <v>69</v>
      </c>
      <c r="C21" s="11">
        <v>2200000</v>
      </c>
      <c r="D21" s="11"/>
      <c r="E21" s="11"/>
      <c r="F21" s="11"/>
      <c r="G21" s="11"/>
      <c r="H21" s="11">
        <f t="shared" si="1"/>
        <v>2200000</v>
      </c>
    </row>
    <row r="22" spans="1:8" ht="46.8" x14ac:dyDescent="0.3">
      <c r="A22" s="7" t="s">
        <v>113</v>
      </c>
      <c r="B22" s="10" t="s">
        <v>111</v>
      </c>
      <c r="C22" s="11">
        <v>312032749</v>
      </c>
      <c r="D22" s="11">
        <v>209576425.13</v>
      </c>
      <c r="E22" s="11">
        <v>-270000</v>
      </c>
      <c r="F22" s="11">
        <v>15020588.060000001</v>
      </c>
      <c r="G22" s="11">
        <v>5821.33</v>
      </c>
      <c r="H22" s="11">
        <f t="shared" si="1"/>
        <v>536365583.51999998</v>
      </c>
    </row>
    <row r="23" spans="1:8" ht="21" customHeight="1" x14ac:dyDescent="0.3">
      <c r="A23" s="8" t="s">
        <v>132</v>
      </c>
      <c r="B23" s="9" t="s">
        <v>73</v>
      </c>
      <c r="C23" s="5">
        <f>SUM(C24:C33)</f>
        <v>19306675178.73</v>
      </c>
      <c r="D23" s="5">
        <f t="shared" ref="D23" si="4">D24+D25+D26+D27+D28+D29+D30+D31+D33</f>
        <v>508706460.60000002</v>
      </c>
      <c r="E23" s="5">
        <f t="shared" ref="E23:G23" si="5">E24+E25+E26+E27+E28+E29+E30+E31+E32+E33</f>
        <v>706787617.66000009</v>
      </c>
      <c r="F23" s="5">
        <f t="shared" si="5"/>
        <v>986366244.26999998</v>
      </c>
      <c r="G23" s="5">
        <f t="shared" si="5"/>
        <v>119042758.70000002</v>
      </c>
      <c r="H23" s="5">
        <f t="shared" si="1"/>
        <v>21627578259.959999</v>
      </c>
    </row>
    <row r="24" spans="1:8" ht="21" customHeight="1" x14ac:dyDescent="0.3">
      <c r="A24" s="7" t="s">
        <v>108</v>
      </c>
      <c r="B24" s="10" t="s">
        <v>85</v>
      </c>
      <c r="C24" s="11">
        <v>294729452.38999999</v>
      </c>
      <c r="D24" s="11"/>
      <c r="E24" s="11"/>
      <c r="F24" s="11">
        <v>-8463341.7799999993</v>
      </c>
      <c r="G24" s="11">
        <v>3144466.19</v>
      </c>
      <c r="H24" s="11">
        <f t="shared" si="1"/>
        <v>289410576.80000001</v>
      </c>
    </row>
    <row r="25" spans="1:8" ht="21" customHeight="1" x14ac:dyDescent="0.3">
      <c r="A25" s="7" t="s">
        <v>38</v>
      </c>
      <c r="B25" s="10" t="s">
        <v>140</v>
      </c>
      <c r="C25" s="11">
        <v>200000</v>
      </c>
      <c r="D25" s="11"/>
      <c r="E25" s="11">
        <v>43100000</v>
      </c>
      <c r="F25" s="11">
        <v>-12650053.210000001</v>
      </c>
      <c r="G25" s="11"/>
      <c r="H25" s="11">
        <f t="shared" si="1"/>
        <v>30649946.789999999</v>
      </c>
    </row>
    <row r="26" spans="1:8" ht="21" customHeight="1" x14ac:dyDescent="0.3">
      <c r="A26" s="7" t="s">
        <v>56</v>
      </c>
      <c r="B26" s="10" t="s">
        <v>2</v>
      </c>
      <c r="C26" s="11">
        <v>10947444146.93</v>
      </c>
      <c r="D26" s="11">
        <v>26056400</v>
      </c>
      <c r="E26" s="11">
        <v>30189421.620000001</v>
      </c>
      <c r="F26" s="11">
        <v>58141661.57</v>
      </c>
      <c r="G26" s="11">
        <v>-81575084.239999995</v>
      </c>
      <c r="H26" s="11">
        <f t="shared" si="1"/>
        <v>10980256545.880001</v>
      </c>
    </row>
    <row r="27" spans="1:8" ht="21" customHeight="1" x14ac:dyDescent="0.3">
      <c r="A27" s="7" t="s">
        <v>95</v>
      </c>
      <c r="B27" s="10" t="s">
        <v>16</v>
      </c>
      <c r="C27" s="11">
        <v>84785600.489999995</v>
      </c>
      <c r="D27" s="11">
        <v>14503765.449999999</v>
      </c>
      <c r="E27" s="11">
        <v>-926200</v>
      </c>
      <c r="F27" s="11">
        <v>-14808765.449999999</v>
      </c>
      <c r="G27" s="11">
        <v>-3938800</v>
      </c>
      <c r="H27" s="11">
        <f t="shared" si="1"/>
        <v>79615600.489999995</v>
      </c>
    </row>
    <row r="28" spans="1:8" ht="21" customHeight="1" x14ac:dyDescent="0.3">
      <c r="A28" s="7" t="s">
        <v>118</v>
      </c>
      <c r="B28" s="10" t="s">
        <v>37</v>
      </c>
      <c r="C28" s="11">
        <v>566907984</v>
      </c>
      <c r="D28" s="11"/>
      <c r="E28" s="11"/>
      <c r="F28" s="11">
        <v>14337200</v>
      </c>
      <c r="G28" s="11">
        <v>1917784</v>
      </c>
      <c r="H28" s="11">
        <f t="shared" si="1"/>
        <v>583162968</v>
      </c>
    </row>
    <row r="29" spans="1:8" ht="21" customHeight="1" x14ac:dyDescent="0.3">
      <c r="A29" s="7" t="s">
        <v>35</v>
      </c>
      <c r="B29" s="10" t="s">
        <v>55</v>
      </c>
      <c r="C29" s="11">
        <v>634824617</v>
      </c>
      <c r="D29" s="11">
        <v>12789921.66</v>
      </c>
      <c r="E29" s="11">
        <v>97119643.040000007</v>
      </c>
      <c r="F29" s="11">
        <v>36072324.270000003</v>
      </c>
      <c r="G29" s="11">
        <v>1149538.7</v>
      </c>
      <c r="H29" s="11">
        <f t="shared" si="1"/>
        <v>781956044.66999996</v>
      </c>
    </row>
    <row r="30" spans="1:8" ht="21" customHeight="1" x14ac:dyDescent="0.3">
      <c r="A30" s="7" t="s">
        <v>124</v>
      </c>
      <c r="B30" s="10" t="s">
        <v>66</v>
      </c>
      <c r="C30" s="11">
        <v>6222416316.21</v>
      </c>
      <c r="D30" s="11">
        <v>400811803.88999999</v>
      </c>
      <c r="E30" s="11">
        <v>516514000</v>
      </c>
      <c r="F30" s="11">
        <v>750583973.53999996</v>
      </c>
      <c r="G30" s="11">
        <v>184934639.15000001</v>
      </c>
      <c r="H30" s="11">
        <f t="shared" si="1"/>
        <v>8075260732.79</v>
      </c>
    </row>
    <row r="31" spans="1:8" ht="21" customHeight="1" x14ac:dyDescent="0.3">
      <c r="A31" s="7" t="s">
        <v>29</v>
      </c>
      <c r="B31" s="10" t="s">
        <v>23</v>
      </c>
      <c r="C31" s="11">
        <v>49237228</v>
      </c>
      <c r="D31" s="11"/>
      <c r="E31" s="11"/>
      <c r="F31" s="11"/>
      <c r="G31" s="11"/>
      <c r="H31" s="11">
        <f t="shared" si="1"/>
        <v>49237228</v>
      </c>
    </row>
    <row r="32" spans="1:8" s="13" customFormat="1" ht="31.2" x14ac:dyDescent="0.3">
      <c r="A32" s="7" t="s">
        <v>150</v>
      </c>
      <c r="B32" s="10" t="s">
        <v>151</v>
      </c>
      <c r="C32" s="11">
        <v>99000</v>
      </c>
      <c r="D32" s="11"/>
      <c r="E32" s="11"/>
      <c r="F32" s="11"/>
      <c r="G32" s="11"/>
      <c r="H32" s="11">
        <f t="shared" si="1"/>
        <v>99000</v>
      </c>
    </row>
    <row r="33" spans="1:8" ht="31.2" x14ac:dyDescent="0.3">
      <c r="A33" s="7" t="s">
        <v>10</v>
      </c>
      <c r="B33" s="10" t="s">
        <v>57</v>
      </c>
      <c r="C33" s="11">
        <v>506030833.70999998</v>
      </c>
      <c r="D33" s="11">
        <v>54544569.600000001</v>
      </c>
      <c r="E33" s="11">
        <v>20790753</v>
      </c>
      <c r="F33" s="11">
        <v>163153245.33000001</v>
      </c>
      <c r="G33" s="11">
        <v>13410214.9</v>
      </c>
      <c r="H33" s="11">
        <f t="shared" si="1"/>
        <v>757929616.53999996</v>
      </c>
    </row>
    <row r="34" spans="1:8" ht="31.2" x14ac:dyDescent="0.3">
      <c r="A34" s="8" t="s">
        <v>129</v>
      </c>
      <c r="B34" s="9" t="s">
        <v>45</v>
      </c>
      <c r="C34" s="5">
        <f>C35+C36+C37+C38</f>
        <v>1166653893.8600001</v>
      </c>
      <c r="D34" s="5">
        <f t="shared" ref="D34:G34" si="6">D35+D36+D37+D38</f>
        <v>392491492.73000002</v>
      </c>
      <c r="E34" s="5">
        <f t="shared" si="6"/>
        <v>256498345.28999999</v>
      </c>
      <c r="F34" s="5">
        <f t="shared" si="6"/>
        <v>-76524959.329999998</v>
      </c>
      <c r="G34" s="5">
        <f t="shared" si="6"/>
        <v>-14191484.289999999</v>
      </c>
      <c r="H34" s="5">
        <f t="shared" si="1"/>
        <v>1724927288.2600002</v>
      </c>
    </row>
    <row r="35" spans="1:8" ht="21" customHeight="1" x14ac:dyDescent="0.3">
      <c r="A35" s="7" t="s">
        <v>8</v>
      </c>
      <c r="B35" s="10" t="s">
        <v>63</v>
      </c>
      <c r="C35" s="11">
        <v>115803089.55</v>
      </c>
      <c r="D35" s="11">
        <v>141469186.37</v>
      </c>
      <c r="E35" s="11"/>
      <c r="F35" s="11"/>
      <c r="G35" s="11">
        <v>2300000</v>
      </c>
      <c r="H35" s="11">
        <f t="shared" si="1"/>
        <v>259572275.92000002</v>
      </c>
    </row>
    <row r="36" spans="1:8" ht="21" customHeight="1" x14ac:dyDescent="0.3">
      <c r="A36" s="7" t="s">
        <v>49</v>
      </c>
      <c r="B36" s="10" t="s">
        <v>77</v>
      </c>
      <c r="C36" s="11">
        <v>312129862.44999999</v>
      </c>
      <c r="D36" s="11">
        <v>251022306.36000001</v>
      </c>
      <c r="E36" s="11">
        <v>256498345.28999999</v>
      </c>
      <c r="F36" s="11">
        <v>-78684484.579999998</v>
      </c>
      <c r="G36" s="11">
        <v>-288000</v>
      </c>
      <c r="H36" s="11">
        <f t="shared" si="1"/>
        <v>740678029.51999986</v>
      </c>
    </row>
    <row r="37" spans="1:8" ht="21" customHeight="1" x14ac:dyDescent="0.3">
      <c r="A37" s="7" t="s">
        <v>59</v>
      </c>
      <c r="B37" s="10" t="s">
        <v>91</v>
      </c>
      <c r="C37" s="11">
        <v>333232430.86000001</v>
      </c>
      <c r="D37" s="11"/>
      <c r="E37" s="11"/>
      <c r="F37" s="11">
        <v>1782525.25</v>
      </c>
      <c r="G37" s="11">
        <v>-241717.17</v>
      </c>
      <c r="H37" s="11">
        <f t="shared" si="1"/>
        <v>334773238.94</v>
      </c>
    </row>
    <row r="38" spans="1:8" ht="31.2" x14ac:dyDescent="0.3">
      <c r="A38" s="7" t="s">
        <v>3</v>
      </c>
      <c r="B38" s="10" t="s">
        <v>126</v>
      </c>
      <c r="C38" s="11">
        <v>405488511</v>
      </c>
      <c r="D38" s="11"/>
      <c r="E38" s="11"/>
      <c r="F38" s="11">
        <v>377000</v>
      </c>
      <c r="G38" s="11">
        <v>-15961767.119999999</v>
      </c>
      <c r="H38" s="11">
        <f t="shared" si="1"/>
        <v>389903743.88</v>
      </c>
    </row>
    <row r="39" spans="1:8" ht="21" customHeight="1" x14ac:dyDescent="0.3">
      <c r="A39" s="8" t="s">
        <v>139</v>
      </c>
      <c r="B39" s="9" t="s">
        <v>17</v>
      </c>
      <c r="C39" s="5">
        <f>C40+C41+C42+C43</f>
        <v>16591355.51</v>
      </c>
      <c r="D39" s="5">
        <f t="shared" ref="D39:G39" si="7">D40+D41+D42+D43</f>
        <v>0</v>
      </c>
      <c r="E39" s="5">
        <f t="shared" si="7"/>
        <v>4500</v>
      </c>
      <c r="F39" s="5">
        <f t="shared" si="7"/>
        <v>-2386455.5099999998</v>
      </c>
      <c r="G39" s="5">
        <f t="shared" si="7"/>
        <v>42458000</v>
      </c>
      <c r="H39" s="5">
        <f t="shared" si="1"/>
        <v>56667400</v>
      </c>
    </row>
    <row r="40" spans="1:8" s="15" customFormat="1" ht="21" customHeight="1" x14ac:dyDescent="0.3">
      <c r="A40" s="7" t="s">
        <v>154</v>
      </c>
      <c r="B40" s="10" t="s">
        <v>153</v>
      </c>
      <c r="C40" s="11">
        <v>500000</v>
      </c>
      <c r="D40" s="11"/>
      <c r="E40" s="11"/>
      <c r="F40" s="11"/>
      <c r="G40" s="11"/>
      <c r="H40" s="11">
        <f t="shared" si="1"/>
        <v>500000</v>
      </c>
    </row>
    <row r="41" spans="1:8" ht="31.2" x14ac:dyDescent="0.3">
      <c r="A41" s="7" t="s">
        <v>50</v>
      </c>
      <c r="B41" s="10" t="s">
        <v>67</v>
      </c>
      <c r="C41" s="11">
        <v>40700</v>
      </c>
      <c r="D41" s="11"/>
      <c r="E41" s="11">
        <v>4500</v>
      </c>
      <c r="F41" s="11"/>
      <c r="G41" s="11"/>
      <c r="H41" s="11">
        <f t="shared" si="1"/>
        <v>45200</v>
      </c>
    </row>
    <row r="42" spans="1:8" ht="31.2" x14ac:dyDescent="0.3">
      <c r="A42" s="7" t="s">
        <v>110</v>
      </c>
      <c r="B42" s="10" t="s">
        <v>81</v>
      </c>
      <c r="C42" s="11">
        <v>400000</v>
      </c>
      <c r="D42" s="11"/>
      <c r="E42" s="11"/>
      <c r="F42" s="11">
        <v>-5500</v>
      </c>
      <c r="G42" s="11"/>
      <c r="H42" s="11">
        <f t="shared" si="1"/>
        <v>394500</v>
      </c>
    </row>
    <row r="43" spans="1:8" ht="31.2" x14ac:dyDescent="0.3">
      <c r="A43" s="7" t="s">
        <v>12</v>
      </c>
      <c r="B43" s="10" t="s">
        <v>96</v>
      </c>
      <c r="C43" s="11">
        <v>15650655.51</v>
      </c>
      <c r="D43" s="11"/>
      <c r="E43" s="11"/>
      <c r="F43" s="11">
        <v>-2380955.5099999998</v>
      </c>
      <c r="G43" s="11">
        <v>42458000</v>
      </c>
      <c r="H43" s="11">
        <f t="shared" si="1"/>
        <v>55727700</v>
      </c>
    </row>
    <row r="44" spans="1:8" ht="21" customHeight="1" x14ac:dyDescent="0.3">
      <c r="A44" s="8" t="s">
        <v>137</v>
      </c>
      <c r="B44" s="9" t="s">
        <v>138</v>
      </c>
      <c r="C44" s="5">
        <f>C45+C46+C47+C48+C49+C50+C51</f>
        <v>15439539074.879999</v>
      </c>
      <c r="D44" s="5">
        <f t="shared" ref="D44:G44" si="8">D45+D46+D47+D48+D49+D50+D51</f>
        <v>138314452.39999998</v>
      </c>
      <c r="E44" s="5">
        <f t="shared" si="8"/>
        <v>765624684.18000007</v>
      </c>
      <c r="F44" s="5">
        <f t="shared" si="8"/>
        <v>791995860.30999994</v>
      </c>
      <c r="G44" s="5">
        <f t="shared" si="8"/>
        <v>-98494789.950000018</v>
      </c>
      <c r="H44" s="5">
        <f t="shared" si="1"/>
        <v>17036979281.819998</v>
      </c>
    </row>
    <row r="45" spans="1:8" ht="21" customHeight="1" x14ac:dyDescent="0.3">
      <c r="A45" s="7" t="s">
        <v>105</v>
      </c>
      <c r="B45" s="10" t="s">
        <v>5</v>
      </c>
      <c r="C45" s="11">
        <v>404841342.25999999</v>
      </c>
      <c r="D45" s="11">
        <v>77529008.299999997</v>
      </c>
      <c r="E45" s="11">
        <v>29705094</v>
      </c>
      <c r="F45" s="11">
        <v>31114634.239999998</v>
      </c>
      <c r="G45" s="11">
        <v>-27502327.010000002</v>
      </c>
      <c r="H45" s="11">
        <f t="shared" si="1"/>
        <v>515687751.78999996</v>
      </c>
    </row>
    <row r="46" spans="1:8" ht="21" customHeight="1" x14ac:dyDescent="0.3">
      <c r="A46" s="7" t="s">
        <v>83</v>
      </c>
      <c r="B46" s="10" t="s">
        <v>21</v>
      </c>
      <c r="C46" s="11">
        <v>3019614964.8899999</v>
      </c>
      <c r="D46" s="11">
        <v>6318601.0999999996</v>
      </c>
      <c r="E46" s="11">
        <v>204680320.19</v>
      </c>
      <c r="F46" s="11">
        <v>37755341.68</v>
      </c>
      <c r="G46" s="11">
        <v>-80456369.150000006</v>
      </c>
      <c r="H46" s="11">
        <f t="shared" si="1"/>
        <v>3187912858.7099996</v>
      </c>
    </row>
    <row r="47" spans="1:8" ht="21" customHeight="1" x14ac:dyDescent="0.3">
      <c r="A47" s="7" t="s">
        <v>148</v>
      </c>
      <c r="B47" s="10" t="s">
        <v>36</v>
      </c>
      <c r="C47" s="11">
        <v>729618189.90999997</v>
      </c>
      <c r="D47" s="11">
        <v>40764091</v>
      </c>
      <c r="E47" s="11">
        <v>-2820963</v>
      </c>
      <c r="F47" s="11">
        <v>42372670</v>
      </c>
      <c r="G47" s="11">
        <v>-8044.71</v>
      </c>
      <c r="H47" s="11">
        <f t="shared" si="1"/>
        <v>809925943.19999993</v>
      </c>
    </row>
    <row r="48" spans="1:8" ht="21.6" customHeight="1" x14ac:dyDescent="0.3">
      <c r="A48" s="7" t="s">
        <v>19</v>
      </c>
      <c r="B48" s="10" t="s">
        <v>53</v>
      </c>
      <c r="C48" s="11">
        <v>1762072082.0799999</v>
      </c>
      <c r="D48" s="11">
        <v>13702752</v>
      </c>
      <c r="E48" s="11">
        <v>32962760</v>
      </c>
      <c r="F48" s="11">
        <v>166429968</v>
      </c>
      <c r="G48" s="11">
        <v>4177260.21</v>
      </c>
      <c r="H48" s="11">
        <f t="shared" si="1"/>
        <v>1979344822.29</v>
      </c>
    </row>
    <row r="49" spans="1:8" ht="31.2" x14ac:dyDescent="0.3">
      <c r="A49" s="7" t="s">
        <v>43</v>
      </c>
      <c r="B49" s="10" t="s">
        <v>70</v>
      </c>
      <c r="C49" s="11">
        <v>44002610</v>
      </c>
      <c r="D49" s="11"/>
      <c r="E49" s="11">
        <v>5000000</v>
      </c>
      <c r="F49" s="11">
        <v>1367234.6</v>
      </c>
      <c r="G49" s="11">
        <v>1500000</v>
      </c>
      <c r="H49" s="11">
        <f t="shared" si="1"/>
        <v>51869844.600000001</v>
      </c>
    </row>
    <row r="50" spans="1:8" ht="21" customHeight="1" x14ac:dyDescent="0.3">
      <c r="A50" s="7" t="s">
        <v>152</v>
      </c>
      <c r="B50" s="10" t="s">
        <v>99</v>
      </c>
      <c r="C50" s="11">
        <v>336032404</v>
      </c>
      <c r="D50" s="11"/>
      <c r="E50" s="11">
        <v>-51724522</v>
      </c>
      <c r="F50" s="11">
        <v>-2445966.61</v>
      </c>
      <c r="G50" s="11">
        <v>37676</v>
      </c>
      <c r="H50" s="11">
        <f t="shared" si="1"/>
        <v>281899591.38999999</v>
      </c>
    </row>
    <row r="51" spans="1:8" ht="21" customHeight="1" x14ac:dyDescent="0.3">
      <c r="A51" s="7" t="s">
        <v>39</v>
      </c>
      <c r="B51" s="10" t="s">
        <v>135</v>
      </c>
      <c r="C51" s="11">
        <v>9143357481.7399998</v>
      </c>
      <c r="D51" s="11"/>
      <c r="E51" s="11">
        <v>547821994.99000001</v>
      </c>
      <c r="F51" s="11">
        <v>515401978.39999998</v>
      </c>
      <c r="G51" s="11">
        <v>3757014.71</v>
      </c>
      <c r="H51" s="11">
        <f t="shared" si="1"/>
        <v>10210338469.839998</v>
      </c>
    </row>
    <row r="52" spans="1:8" ht="21" customHeight="1" x14ac:dyDescent="0.3">
      <c r="A52" s="8" t="s">
        <v>34</v>
      </c>
      <c r="B52" s="9" t="s">
        <v>109</v>
      </c>
      <c r="C52" s="5">
        <f>C53+C54</f>
        <v>836657466</v>
      </c>
      <c r="D52" s="5">
        <f t="shared" ref="D52:G52" si="9">D53+D54</f>
        <v>0</v>
      </c>
      <c r="E52" s="5">
        <f t="shared" si="9"/>
        <v>-2183897.2999999998</v>
      </c>
      <c r="F52" s="5">
        <f t="shared" si="9"/>
        <v>-823412.8</v>
      </c>
      <c r="G52" s="5">
        <f t="shared" si="9"/>
        <v>2360204</v>
      </c>
      <c r="H52" s="5">
        <f t="shared" si="1"/>
        <v>836010359.9000001</v>
      </c>
    </row>
    <row r="53" spans="1:8" ht="21" customHeight="1" x14ac:dyDescent="0.3">
      <c r="A53" s="7" t="s">
        <v>72</v>
      </c>
      <c r="B53" s="10" t="s">
        <v>125</v>
      </c>
      <c r="C53" s="11">
        <v>796243559</v>
      </c>
      <c r="D53" s="11"/>
      <c r="E53" s="11">
        <v>-2183897.2999999998</v>
      </c>
      <c r="F53" s="11">
        <v>-1388629</v>
      </c>
      <c r="G53" s="11">
        <v>-170161</v>
      </c>
      <c r="H53" s="11">
        <f t="shared" si="1"/>
        <v>792500871.70000005</v>
      </c>
    </row>
    <row r="54" spans="1:8" ht="31.2" x14ac:dyDescent="0.3">
      <c r="A54" s="7" t="s">
        <v>60</v>
      </c>
      <c r="B54" s="10" t="s">
        <v>26</v>
      </c>
      <c r="C54" s="11">
        <v>40413907</v>
      </c>
      <c r="D54" s="11"/>
      <c r="E54" s="11"/>
      <c r="F54" s="11">
        <v>565216.19999999995</v>
      </c>
      <c r="G54" s="11">
        <v>2530365</v>
      </c>
      <c r="H54" s="11">
        <f t="shared" si="1"/>
        <v>43509488.200000003</v>
      </c>
    </row>
    <row r="55" spans="1:8" ht="21" customHeight="1" x14ac:dyDescent="0.3">
      <c r="A55" s="8" t="s">
        <v>58</v>
      </c>
      <c r="B55" s="9" t="s">
        <v>79</v>
      </c>
      <c r="C55" s="5">
        <f>C56+C57+C58+C59+C60+C61</f>
        <v>5726342314.1999998</v>
      </c>
      <c r="D55" s="5">
        <f t="shared" ref="D55:G55" si="10">D56+D57+D58+D59+D60+D61</f>
        <v>928582591.05999994</v>
      </c>
      <c r="E55" s="5">
        <f t="shared" si="10"/>
        <v>1313322395</v>
      </c>
      <c r="F55" s="5">
        <f t="shared" si="10"/>
        <v>1419116821.0900002</v>
      </c>
      <c r="G55" s="5">
        <f t="shared" si="10"/>
        <v>1201350982.79</v>
      </c>
      <c r="H55" s="5">
        <f t="shared" si="1"/>
        <v>10588715104.139999</v>
      </c>
    </row>
    <row r="56" spans="1:8" s="2" customFormat="1" ht="21" customHeight="1" x14ac:dyDescent="0.3">
      <c r="A56" s="7" t="s">
        <v>47</v>
      </c>
      <c r="B56" s="10" t="s">
        <v>101</v>
      </c>
      <c r="C56" s="11">
        <v>3159846672.9899998</v>
      </c>
      <c r="D56" s="11">
        <v>569787724.55999994</v>
      </c>
      <c r="E56" s="11">
        <v>627053563.75999999</v>
      </c>
      <c r="F56" s="11">
        <v>352714922.22000003</v>
      </c>
      <c r="G56" s="11">
        <v>83368313.599999994</v>
      </c>
      <c r="H56" s="11">
        <f t="shared" si="1"/>
        <v>4792771197.1300001</v>
      </c>
    </row>
    <row r="57" spans="1:8" s="6" customFormat="1" ht="21" customHeight="1" x14ac:dyDescent="0.3">
      <c r="A57" s="7" t="s">
        <v>88</v>
      </c>
      <c r="B57" s="10" t="s">
        <v>114</v>
      </c>
      <c r="C57" s="11">
        <v>1719516565</v>
      </c>
      <c r="D57" s="11">
        <v>356434866.5</v>
      </c>
      <c r="E57" s="11">
        <v>208217760.08000001</v>
      </c>
      <c r="F57" s="11">
        <v>346670759.94999999</v>
      </c>
      <c r="G57" s="11">
        <v>99565431.590000004</v>
      </c>
      <c r="H57" s="11">
        <f t="shared" si="1"/>
        <v>2730405383.1199999</v>
      </c>
    </row>
    <row r="58" spans="1:8" ht="21" customHeight="1" x14ac:dyDescent="0.3">
      <c r="A58" s="7" t="s">
        <v>93</v>
      </c>
      <c r="B58" s="10" t="s">
        <v>0</v>
      </c>
      <c r="C58" s="11">
        <v>107442088.81</v>
      </c>
      <c r="D58" s="11"/>
      <c r="E58" s="11">
        <v>10002150</v>
      </c>
      <c r="F58" s="11">
        <v>17759523.07</v>
      </c>
      <c r="G58" s="11">
        <v>1500000</v>
      </c>
      <c r="H58" s="11">
        <f t="shared" si="1"/>
        <v>136703761.88</v>
      </c>
    </row>
    <row r="59" spans="1:8" ht="21" customHeight="1" x14ac:dyDescent="0.3">
      <c r="A59" s="7" t="s">
        <v>120</v>
      </c>
      <c r="B59" s="10" t="s">
        <v>14</v>
      </c>
      <c r="C59" s="11">
        <v>96449725</v>
      </c>
      <c r="D59" s="11"/>
      <c r="E59" s="11"/>
      <c r="F59" s="11">
        <v>637979.67000000004</v>
      </c>
      <c r="G59" s="11">
        <v>481976</v>
      </c>
      <c r="H59" s="11">
        <f t="shared" si="1"/>
        <v>97569680.670000002</v>
      </c>
    </row>
    <row r="60" spans="1:8" ht="46.8" x14ac:dyDescent="0.3">
      <c r="A60" s="7" t="s">
        <v>4</v>
      </c>
      <c r="B60" s="10" t="s">
        <v>31</v>
      </c>
      <c r="C60" s="11">
        <v>162706213</v>
      </c>
      <c r="D60" s="11"/>
      <c r="E60" s="11">
        <v>6856704.1600000001</v>
      </c>
      <c r="F60" s="11">
        <v>3234320</v>
      </c>
      <c r="G60" s="11">
        <v>7200714.8099999996</v>
      </c>
      <c r="H60" s="11">
        <f t="shared" si="1"/>
        <v>179997951.97</v>
      </c>
    </row>
    <row r="61" spans="1:8" ht="21" customHeight="1" x14ac:dyDescent="0.3">
      <c r="A61" s="7" t="s">
        <v>46</v>
      </c>
      <c r="B61" s="10" t="s">
        <v>76</v>
      </c>
      <c r="C61" s="11">
        <v>480381049.39999998</v>
      </c>
      <c r="D61" s="11">
        <v>2360000</v>
      </c>
      <c r="E61" s="11">
        <v>461192217</v>
      </c>
      <c r="F61" s="11">
        <v>698099316.17999995</v>
      </c>
      <c r="G61" s="11">
        <v>1009234546.79</v>
      </c>
      <c r="H61" s="11">
        <f t="shared" si="1"/>
        <v>2651267129.3699999</v>
      </c>
    </row>
    <row r="62" spans="1:8" ht="21" customHeight="1" x14ac:dyDescent="0.3">
      <c r="A62" s="8" t="s">
        <v>61</v>
      </c>
      <c r="B62" s="9" t="s">
        <v>13</v>
      </c>
      <c r="C62" s="5">
        <f>C63+C64+C65+C66+C67</f>
        <v>21057598533.080002</v>
      </c>
      <c r="D62" s="5">
        <f t="shared" ref="D62:G62" si="11">D63+D64+D65+D66+D67</f>
        <v>120496877.3</v>
      </c>
      <c r="E62" s="5">
        <f t="shared" si="11"/>
        <v>1068796.9999999981</v>
      </c>
      <c r="F62" s="5">
        <f t="shared" si="11"/>
        <v>-88771792.019999906</v>
      </c>
      <c r="G62" s="5">
        <f t="shared" si="11"/>
        <v>-117318688.19</v>
      </c>
      <c r="H62" s="5">
        <f t="shared" si="1"/>
        <v>20973073727.170002</v>
      </c>
    </row>
    <row r="63" spans="1:8" s="1" customFormat="1" ht="21" customHeight="1" x14ac:dyDescent="0.3">
      <c r="A63" s="7" t="s">
        <v>112</v>
      </c>
      <c r="B63" s="10" t="s">
        <v>24</v>
      </c>
      <c r="C63" s="11">
        <v>167258803</v>
      </c>
      <c r="D63" s="11"/>
      <c r="E63" s="11"/>
      <c r="F63" s="11">
        <v>1200000</v>
      </c>
      <c r="G63" s="11">
        <v>-1586175.24</v>
      </c>
      <c r="H63" s="11">
        <f t="shared" si="1"/>
        <v>166872627.75999999</v>
      </c>
    </row>
    <row r="64" spans="1:8" s="6" customFormat="1" ht="21" customHeight="1" x14ac:dyDescent="0.3">
      <c r="A64" s="7" t="s">
        <v>127</v>
      </c>
      <c r="B64" s="10" t="s">
        <v>44</v>
      </c>
      <c r="C64" s="11">
        <v>1818812470.1099999</v>
      </c>
      <c r="D64" s="11">
        <v>43196531.780000001</v>
      </c>
      <c r="E64" s="11">
        <v>10975072</v>
      </c>
      <c r="F64" s="11">
        <v>81746326.200000003</v>
      </c>
      <c r="G64" s="11">
        <v>-70000</v>
      </c>
      <c r="H64" s="11">
        <f t="shared" si="1"/>
        <v>1954660400.0899999</v>
      </c>
    </row>
    <row r="65" spans="1:8" ht="21" customHeight="1" x14ac:dyDescent="0.3">
      <c r="A65" s="7" t="s">
        <v>68</v>
      </c>
      <c r="B65" s="10" t="s">
        <v>62</v>
      </c>
      <c r="C65" s="11">
        <v>13170853602.469999</v>
      </c>
      <c r="D65" s="11">
        <v>60930518</v>
      </c>
      <c r="E65" s="11">
        <v>-21890489.760000002</v>
      </c>
      <c r="F65" s="11">
        <v>-831358780.67999995</v>
      </c>
      <c r="G65" s="11">
        <v>-234441213.78999999</v>
      </c>
      <c r="H65" s="11">
        <f t="shared" si="1"/>
        <v>12144093636.239998</v>
      </c>
    </row>
    <row r="66" spans="1:8" ht="21" customHeight="1" x14ac:dyDescent="0.3">
      <c r="A66" s="7" t="s">
        <v>82</v>
      </c>
      <c r="B66" s="10" t="s">
        <v>75</v>
      </c>
      <c r="C66" s="11">
        <v>5391559558.5</v>
      </c>
      <c r="D66" s="11"/>
      <c r="E66" s="11"/>
      <c r="F66" s="11">
        <v>670769988.25999999</v>
      </c>
      <c r="G66" s="11">
        <v>143546250.84</v>
      </c>
      <c r="H66" s="11">
        <f t="shared" si="1"/>
        <v>6205875797.6000004</v>
      </c>
    </row>
    <row r="67" spans="1:8" ht="31.2" x14ac:dyDescent="0.3">
      <c r="A67" s="7" t="s">
        <v>116</v>
      </c>
      <c r="B67" s="10" t="s">
        <v>106</v>
      </c>
      <c r="C67" s="11">
        <v>509114099</v>
      </c>
      <c r="D67" s="11">
        <v>16369827.52</v>
      </c>
      <c r="E67" s="11">
        <v>11984214.76</v>
      </c>
      <c r="F67" s="11">
        <v>-11129325.800000001</v>
      </c>
      <c r="G67" s="11">
        <v>-24767550</v>
      </c>
      <c r="H67" s="11">
        <f t="shared" si="1"/>
        <v>501571265.47999996</v>
      </c>
    </row>
    <row r="68" spans="1:8" ht="21" customHeight="1" x14ac:dyDescent="0.3">
      <c r="A68" s="8" t="s">
        <v>42</v>
      </c>
      <c r="B68" s="9" t="s">
        <v>133</v>
      </c>
      <c r="C68" s="5">
        <f>C69+C70+C71+C72</f>
        <v>2128990407.4300001</v>
      </c>
      <c r="D68" s="5">
        <f t="shared" ref="D68:G68" si="12">D69+D70+D71+D72</f>
        <v>535167552.56</v>
      </c>
      <c r="E68" s="5">
        <f t="shared" si="12"/>
        <v>550474841.29999995</v>
      </c>
      <c r="F68" s="5">
        <f t="shared" si="12"/>
        <v>15219866.869999999</v>
      </c>
      <c r="G68" s="5">
        <f t="shared" si="12"/>
        <v>-23642.540000000037</v>
      </c>
      <c r="H68" s="5">
        <f t="shared" si="1"/>
        <v>3229829025.6199999</v>
      </c>
    </row>
    <row r="69" spans="1:8" s="1" customFormat="1" ht="21" customHeight="1" x14ac:dyDescent="0.3">
      <c r="A69" s="7" t="s">
        <v>40</v>
      </c>
      <c r="B69" s="10" t="s">
        <v>1</v>
      </c>
      <c r="C69" s="11">
        <v>345935252</v>
      </c>
      <c r="D69" s="11">
        <v>302706641</v>
      </c>
      <c r="E69" s="11">
        <v>153599426</v>
      </c>
      <c r="F69" s="11">
        <v>14537898</v>
      </c>
      <c r="G69" s="11"/>
      <c r="H69" s="11">
        <f t="shared" si="1"/>
        <v>816779217</v>
      </c>
    </row>
    <row r="70" spans="1:8" s="6" customFormat="1" ht="21" customHeight="1" x14ac:dyDescent="0.3">
      <c r="A70" s="7" t="s">
        <v>115</v>
      </c>
      <c r="B70" s="10" t="s">
        <v>15</v>
      </c>
      <c r="C70" s="11">
        <v>1557255311.4300001</v>
      </c>
      <c r="D70" s="11">
        <v>232662932.56</v>
      </c>
      <c r="E70" s="11">
        <v>348937649.30000001</v>
      </c>
      <c r="F70" s="11">
        <v>-14672939.130000001</v>
      </c>
      <c r="G70" s="11">
        <v>-1070078.6599999999</v>
      </c>
      <c r="H70" s="11">
        <f t="shared" si="1"/>
        <v>2123112875.4999998</v>
      </c>
    </row>
    <row r="71" spans="1:8" ht="21" customHeight="1" x14ac:dyDescent="0.3">
      <c r="A71" s="7" t="s">
        <v>33</v>
      </c>
      <c r="B71" s="10" t="s">
        <v>28</v>
      </c>
      <c r="C71" s="11">
        <v>209652777</v>
      </c>
      <c r="D71" s="11">
        <v>-202021</v>
      </c>
      <c r="E71" s="11">
        <v>47570830</v>
      </c>
      <c r="F71" s="11">
        <v>15354908</v>
      </c>
      <c r="G71" s="11">
        <v>-137724.88</v>
      </c>
      <c r="H71" s="11">
        <f t="shared" si="1"/>
        <v>272238769.12</v>
      </c>
    </row>
    <row r="72" spans="1:8" ht="31.2" x14ac:dyDescent="0.3">
      <c r="A72" s="7" t="s">
        <v>143</v>
      </c>
      <c r="B72" s="10" t="s">
        <v>65</v>
      </c>
      <c r="C72" s="11">
        <v>16147067</v>
      </c>
      <c r="D72" s="11"/>
      <c r="E72" s="11">
        <v>366936</v>
      </c>
      <c r="F72" s="11"/>
      <c r="G72" s="11">
        <v>1184161</v>
      </c>
      <c r="H72" s="11">
        <f t="shared" ref="H72:H83" si="13">C72+D72+E72+F72+G72</f>
        <v>17698164</v>
      </c>
    </row>
    <row r="73" spans="1:8" ht="21.6" customHeight="1" x14ac:dyDescent="0.3">
      <c r="A73" s="8" t="s">
        <v>102</v>
      </c>
      <c r="B73" s="9" t="s">
        <v>107</v>
      </c>
      <c r="C73" s="5">
        <f>C74+C75+C76</f>
        <v>155089135</v>
      </c>
      <c r="D73" s="5">
        <f t="shared" ref="D73:G73" si="14">D74+D75+D76</f>
        <v>15724044.529999999</v>
      </c>
      <c r="E73" s="5">
        <f t="shared" si="14"/>
        <v>18125053</v>
      </c>
      <c r="F73" s="5">
        <f t="shared" si="14"/>
        <v>5542537</v>
      </c>
      <c r="G73" s="5">
        <f t="shared" si="14"/>
        <v>2455505</v>
      </c>
      <c r="H73" s="5">
        <f t="shared" si="13"/>
        <v>196936274.53</v>
      </c>
    </row>
    <row r="74" spans="1:8" s="1" customFormat="1" ht="21" customHeight="1" x14ac:dyDescent="0.3">
      <c r="A74" s="7" t="s">
        <v>123</v>
      </c>
      <c r="B74" s="10" t="s">
        <v>119</v>
      </c>
      <c r="C74" s="11">
        <v>38656512</v>
      </c>
      <c r="D74" s="11">
        <v>14544044.529999999</v>
      </c>
      <c r="E74" s="11">
        <v>5744891</v>
      </c>
      <c r="F74" s="11">
        <v>16690</v>
      </c>
      <c r="G74" s="11">
        <v>510000</v>
      </c>
      <c r="H74" s="11">
        <f t="shared" si="13"/>
        <v>59472137.530000001</v>
      </c>
    </row>
    <row r="75" spans="1:8" s="6" customFormat="1" ht="21" customHeight="1" x14ac:dyDescent="0.3">
      <c r="A75" s="7" t="s">
        <v>142</v>
      </c>
      <c r="B75" s="10" t="s">
        <v>136</v>
      </c>
      <c r="C75" s="11">
        <v>75282190</v>
      </c>
      <c r="D75" s="11">
        <v>1180000</v>
      </c>
      <c r="E75" s="11">
        <v>12480162</v>
      </c>
      <c r="F75" s="11">
        <v>4674887</v>
      </c>
      <c r="G75" s="11"/>
      <c r="H75" s="11">
        <f t="shared" si="13"/>
        <v>93617239</v>
      </c>
    </row>
    <row r="76" spans="1:8" ht="31.2" x14ac:dyDescent="0.3">
      <c r="A76" s="7" t="s">
        <v>90</v>
      </c>
      <c r="B76" s="10" t="s">
        <v>20</v>
      </c>
      <c r="C76" s="11">
        <v>41150433</v>
      </c>
      <c r="D76" s="11"/>
      <c r="E76" s="11">
        <v>-100000</v>
      </c>
      <c r="F76" s="11">
        <v>850960</v>
      </c>
      <c r="G76" s="11">
        <v>1945505</v>
      </c>
      <c r="H76" s="11">
        <f t="shared" si="13"/>
        <v>43846898</v>
      </c>
    </row>
    <row r="77" spans="1:8" ht="46.8" x14ac:dyDescent="0.3">
      <c r="A77" s="8" t="s">
        <v>7</v>
      </c>
      <c r="B77" s="9" t="s">
        <v>74</v>
      </c>
      <c r="C77" s="5">
        <f>C78</f>
        <v>172273256.84999999</v>
      </c>
      <c r="D77" s="5">
        <f t="shared" ref="D77:G77" si="15">D78</f>
        <v>0</v>
      </c>
      <c r="E77" s="5">
        <f t="shared" si="15"/>
        <v>-71000000</v>
      </c>
      <c r="F77" s="5">
        <f t="shared" si="15"/>
        <v>-88000000</v>
      </c>
      <c r="G77" s="5">
        <f t="shared" si="15"/>
        <v>0</v>
      </c>
      <c r="H77" s="5">
        <f t="shared" si="13"/>
        <v>13273256.849999994</v>
      </c>
    </row>
    <row r="78" spans="1:8" s="1" customFormat="1" ht="31.2" x14ac:dyDescent="0.3">
      <c r="A78" s="7" t="s">
        <v>32</v>
      </c>
      <c r="B78" s="10" t="s">
        <v>94</v>
      </c>
      <c r="C78" s="11">
        <v>172273256.84999999</v>
      </c>
      <c r="D78" s="11"/>
      <c r="E78" s="11">
        <v>-71000000</v>
      </c>
      <c r="F78" s="11">
        <v>-88000000</v>
      </c>
      <c r="G78" s="11"/>
      <c r="H78" s="11">
        <f t="shared" si="13"/>
        <v>13273256.849999994</v>
      </c>
    </row>
    <row r="79" spans="1:8" s="6" customFormat="1" ht="62.4" x14ac:dyDescent="0.3">
      <c r="A79" s="8" t="s">
        <v>149</v>
      </c>
      <c r="B79" s="9" t="s">
        <v>52</v>
      </c>
      <c r="C79" s="5">
        <f>C80+C81+C82</f>
        <v>3024200575.5599999</v>
      </c>
      <c r="D79" s="5">
        <f t="shared" ref="D79:G79" si="16">D80+D81+D82</f>
        <v>0</v>
      </c>
      <c r="E79" s="5">
        <f t="shared" si="16"/>
        <v>268303842.13999999</v>
      </c>
      <c r="F79" s="5">
        <f t="shared" si="16"/>
        <v>980549513.43000007</v>
      </c>
      <c r="G79" s="5">
        <f t="shared" si="16"/>
        <v>29214242.41</v>
      </c>
      <c r="H79" s="5">
        <f t="shared" si="13"/>
        <v>4302268173.54</v>
      </c>
    </row>
    <row r="80" spans="1:8" s="1" customFormat="1" ht="46.8" x14ac:dyDescent="0.3">
      <c r="A80" s="7" t="s">
        <v>121</v>
      </c>
      <c r="B80" s="10" t="s">
        <v>64</v>
      </c>
      <c r="C80" s="11">
        <v>2415753000</v>
      </c>
      <c r="D80" s="11"/>
      <c r="E80" s="11"/>
      <c r="F80" s="11"/>
      <c r="G80" s="11"/>
      <c r="H80" s="11">
        <f t="shared" si="13"/>
        <v>2415753000</v>
      </c>
    </row>
    <row r="81" spans="1:8" s="6" customFormat="1" ht="21" customHeight="1" x14ac:dyDescent="0.3">
      <c r="A81" s="7" t="s">
        <v>92</v>
      </c>
      <c r="B81" s="10" t="s">
        <v>78</v>
      </c>
      <c r="C81" s="11">
        <v>471422020</v>
      </c>
      <c r="D81" s="11"/>
      <c r="E81" s="11">
        <v>213899407</v>
      </c>
      <c r="F81" s="11">
        <v>827946584.13</v>
      </c>
      <c r="G81" s="11"/>
      <c r="H81" s="11">
        <f t="shared" si="13"/>
        <v>1513268011.1300001</v>
      </c>
    </row>
    <row r="82" spans="1:8" ht="31.2" x14ac:dyDescent="0.3">
      <c r="A82" s="7" t="s">
        <v>86</v>
      </c>
      <c r="B82" s="10" t="s">
        <v>98</v>
      </c>
      <c r="C82" s="11">
        <v>137025555.56</v>
      </c>
      <c r="D82" s="11"/>
      <c r="E82" s="11">
        <v>54404435.140000001</v>
      </c>
      <c r="F82" s="11">
        <v>152602929.30000001</v>
      </c>
      <c r="G82" s="11">
        <v>29214242.41</v>
      </c>
      <c r="H82" s="11">
        <f t="shared" si="13"/>
        <v>373247162.41000003</v>
      </c>
    </row>
    <row r="83" spans="1:8" s="1" customFormat="1" ht="21.75" customHeight="1" x14ac:dyDescent="0.3">
      <c r="A83" s="22" t="s">
        <v>146</v>
      </c>
      <c r="B83" s="23"/>
      <c r="C83" s="14">
        <f>C7+C16+C19+C23+C34+C39+C44+C52+C55+C62+C68+C73+C77+C79</f>
        <v>73062776714.759995</v>
      </c>
      <c r="D83" s="14">
        <f>D7+D16+D19+D23+D34+D39+D44+D52+D55+D62+D68+D73+D77+D79</f>
        <v>3075017265.8500004</v>
      </c>
      <c r="E83" s="14">
        <f>E7+E16+E19+E23+E34+E39+E44+E52+E55+E62+E68+E73+E77+E79</f>
        <v>2708115681.2999997</v>
      </c>
      <c r="F83" s="14">
        <f>F7+F16+F19+F23+F34+F39+F44+F52+F55+F62+F68+F73+F77+F79</f>
        <v>3820229863.54</v>
      </c>
      <c r="G83" s="14">
        <f>G7+G16+G19+G23+G34+G39+G44+G52+G55+G62+G68+G73+G77+G79</f>
        <v>1144274604.51</v>
      </c>
      <c r="H83" s="14">
        <f t="shared" si="13"/>
        <v>83810414129.959991</v>
      </c>
    </row>
  </sheetData>
  <mergeCells count="11">
    <mergeCell ref="A1:H1"/>
    <mergeCell ref="H4:H6"/>
    <mergeCell ref="C4:C6"/>
    <mergeCell ref="A83:B83"/>
    <mergeCell ref="A4:A6"/>
    <mergeCell ref="B4:B6"/>
    <mergeCell ref="A2:H2"/>
    <mergeCell ref="D4:D6"/>
    <mergeCell ref="E4:E6"/>
    <mergeCell ref="F4:F6"/>
    <mergeCell ref="G4:G6"/>
  </mergeCells>
  <pageMargins left="0.31496062992125984" right="0.35433070866141736" top="0.35433070866141736" bottom="0.39370078740157483" header="0.15748031496062992" footer="0.31496062992125984"/>
  <pageSetup paperSize="9" scale="80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2022-04-26T08:40:49Z</cp:lastPrinted>
  <dcterms:created xsi:type="dcterms:W3CDTF">2017-05-03T15:49:45Z</dcterms:created>
  <dcterms:modified xsi:type="dcterms:W3CDTF">2022-04-26T12:42:17Z</dcterms:modified>
</cp:coreProperties>
</file>